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planilha de custo ivora ago2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2" i="1"/>
  <c r="O31"/>
  <c r="O30"/>
  <c r="O29"/>
  <c r="O33" s="1"/>
  <c r="J23"/>
  <c r="F31" s="1"/>
  <c r="I23"/>
  <c r="F33" s="1"/>
  <c r="H23"/>
  <c r="F34" s="1"/>
  <c r="G23"/>
  <c r="F29" s="1"/>
  <c r="F23"/>
  <c r="F30" s="1"/>
  <c r="E23"/>
  <c r="F28" s="1"/>
  <c r="D23"/>
  <c r="F27" s="1"/>
  <c r="M21"/>
  <c r="L21"/>
  <c r="K21"/>
  <c r="O21" s="1"/>
  <c r="K20"/>
  <c r="O20" s="1"/>
  <c r="P19"/>
  <c r="O19"/>
  <c r="N19"/>
  <c r="M19"/>
  <c r="L19"/>
  <c r="K19"/>
  <c r="O18"/>
  <c r="N18"/>
  <c r="P18" s="1"/>
  <c r="M18"/>
  <c r="L18"/>
  <c r="K18"/>
  <c r="M17"/>
  <c r="L17"/>
  <c r="K17"/>
  <c r="O17" s="1"/>
  <c r="K16"/>
  <c r="O16" s="1"/>
  <c r="P15"/>
  <c r="O15"/>
  <c r="N15"/>
  <c r="M15"/>
  <c r="L15"/>
  <c r="K15"/>
  <c r="O14"/>
  <c r="N14"/>
  <c r="P14" s="1"/>
  <c r="M14"/>
  <c r="L14"/>
  <c r="K14"/>
  <c r="M13"/>
  <c r="L13"/>
  <c r="K13"/>
  <c r="O13" s="1"/>
  <c r="K12"/>
  <c r="O12" s="1"/>
  <c r="P11"/>
  <c r="O11"/>
  <c r="N11"/>
  <c r="M11"/>
  <c r="L11"/>
  <c r="K11"/>
  <c r="O10"/>
  <c r="N10"/>
  <c r="P10" s="1"/>
  <c r="M10"/>
  <c r="L10"/>
  <c r="K10"/>
  <c r="K8"/>
  <c r="O8" s="1"/>
  <c r="P7"/>
  <c r="O7"/>
  <c r="N7"/>
  <c r="M7"/>
  <c r="L7"/>
  <c r="K7"/>
  <c r="O6"/>
  <c r="N6"/>
  <c r="P6" s="1"/>
  <c r="M6"/>
  <c r="L6"/>
  <c r="K6"/>
  <c r="M5"/>
  <c r="L5"/>
  <c r="K5"/>
  <c r="O5" s="1"/>
  <c r="K4"/>
  <c r="O4" s="1"/>
  <c r="O23" l="1"/>
  <c r="F41" s="1"/>
  <c r="F37"/>
  <c r="L4"/>
  <c r="N5"/>
  <c r="P5" s="1"/>
  <c r="L8"/>
  <c r="L12"/>
  <c r="N13"/>
  <c r="P13" s="1"/>
  <c r="L16"/>
  <c r="N17"/>
  <c r="P17" s="1"/>
  <c r="L20"/>
  <c r="N21"/>
  <c r="P21" s="1"/>
  <c r="M4"/>
  <c r="M8"/>
  <c r="M12"/>
  <c r="M16"/>
  <c r="M20"/>
  <c r="N4"/>
  <c r="N8"/>
  <c r="P8" s="1"/>
  <c r="N12"/>
  <c r="P12" s="1"/>
  <c r="N16"/>
  <c r="P16" s="1"/>
  <c r="N20"/>
  <c r="P20" s="1"/>
  <c r="K23"/>
  <c r="M23" l="1"/>
  <c r="F39" s="1"/>
  <c r="L23"/>
  <c r="F38" s="1"/>
  <c r="N23"/>
  <c r="F42" s="1"/>
  <c r="P4"/>
  <c r="P23" s="1"/>
  <c r="F43" s="1"/>
  <c r="F44" l="1"/>
  <c r="F40"/>
  <c r="G46" l="1"/>
  <c r="N35" s="1"/>
</calcChain>
</file>

<file path=xl/sharedStrings.xml><?xml version="1.0" encoding="utf-8"?>
<sst xmlns="http://schemas.openxmlformats.org/spreadsheetml/2006/main" count="54" uniqueCount="51">
  <si>
    <t>DEMONSTRATIVO FINANCEIRO HNSS - IVORA</t>
  </si>
  <si>
    <t>DESCRIÇÃO</t>
  </si>
  <si>
    <t>C.Hor.</t>
  </si>
  <si>
    <t>MED.OCUP.</t>
  </si>
  <si>
    <t>SALARIO</t>
  </si>
  <si>
    <t>INSAL.</t>
  </si>
  <si>
    <t>TRIENIO/ANUENIO</t>
  </si>
  <si>
    <t>REFLXO AD.NOT</t>
  </si>
  <si>
    <t>ADIC NOTURNO</t>
  </si>
  <si>
    <t>GRATIF.</t>
  </si>
  <si>
    <t>BRUTO IND</t>
  </si>
  <si>
    <t>FGTS</t>
  </si>
  <si>
    <t>PIS</t>
  </si>
  <si>
    <t>13º MÊS</t>
  </si>
  <si>
    <t>PROVISAO</t>
  </si>
  <si>
    <t>PROVISAO FGTS</t>
  </si>
  <si>
    <t>COZINHEIRA</t>
  </si>
  <si>
    <t>Enfermeiro</t>
  </si>
  <si>
    <t>FARMACEUTICO</t>
  </si>
  <si>
    <t>SERV.GERAIS</t>
  </si>
  <si>
    <t>Tec.Enfermagem</t>
  </si>
  <si>
    <t>MEDICINA OCUPACIONAL</t>
  </si>
  <si>
    <t xml:space="preserve">RESUMOS DOS CUSTOS </t>
  </si>
  <si>
    <t>Qtde</t>
  </si>
  <si>
    <t>Valor IND</t>
  </si>
  <si>
    <t>Total</t>
  </si>
  <si>
    <t>SALARIOS</t>
  </si>
  <si>
    <t>TRIENIO/QUIQUENIO</t>
  </si>
  <si>
    <t>Hora Médico</t>
  </si>
  <si>
    <t>INSALUBRIDADE</t>
  </si>
  <si>
    <t>Medicamento</t>
  </si>
  <si>
    <t>GRAT ENF CHEFE</t>
  </si>
  <si>
    <t>Materiais</t>
  </si>
  <si>
    <t>HORAS EXTRAS/BANCO DE HORAS</t>
  </si>
  <si>
    <t>Exames</t>
  </si>
  <si>
    <t>PLANTOES NOTURNOS</t>
  </si>
  <si>
    <t xml:space="preserve">TOTAL DE  CUSTOS </t>
  </si>
  <si>
    <t>REFLEXO AD.NOTURNO</t>
  </si>
  <si>
    <t>REFLEXO HE</t>
  </si>
  <si>
    <t xml:space="preserve">TOTAL GERAL CUSTO </t>
  </si>
  <si>
    <t>DIFERENÇA SALARIO DISSI</t>
  </si>
  <si>
    <t>TOTAL MÊS FUNCIONARIOS</t>
  </si>
  <si>
    <t>FGTS MÊS</t>
  </si>
  <si>
    <t>PIS MÊS</t>
  </si>
  <si>
    <t>TOTAL MÊS SALARIOS</t>
  </si>
  <si>
    <t>PROVISAO FÉRIAS</t>
  </si>
  <si>
    <t>PROVISÃO 13º</t>
  </si>
  <si>
    <t>PROVISÃO PIS/FGTS 13ª E FÉRIAS</t>
  </si>
  <si>
    <t>PROVISIONADO MÊS</t>
  </si>
  <si>
    <t>FOLHA DE PAGAMENTO</t>
  </si>
  <si>
    <t xml:space="preserve">
</t>
  </si>
</sst>
</file>

<file path=xl/styles.xml><?xml version="1.0" encoding="utf-8"?>
<styleSheet xmlns="http://schemas.openxmlformats.org/spreadsheetml/2006/main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&quot;R$ &quot;* #,##0.00_);_(&quot;R$ &quot;* \(#,##0.00\);_(&quot;R$ &quot;* \-??_);_(@_)"/>
    <numFmt numFmtId="166" formatCode="_(* #,##0.00_);_(* \(#,##0.00\);_(* \-??_);_(@_)"/>
    <numFmt numFmtId="167" formatCode="_-[$R$-416]\ * #,##0.00_-;\-[$R$-416]\ * #,##0.00_-;_-[$R$-416]\ * &quot;-&quot;??_-;_-@_-"/>
  </numFmts>
  <fonts count="2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indexed="30"/>
      <name val="Arial"/>
      <family val="2"/>
    </font>
    <font>
      <b/>
      <sz val="14"/>
      <color indexed="30"/>
      <name val="Arial"/>
      <family val="2"/>
    </font>
    <font>
      <b/>
      <sz val="14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8"/>
      <color rgb="FFC00000"/>
      <name val="Arial"/>
      <family val="2"/>
    </font>
    <font>
      <b/>
      <sz val="9"/>
      <name val="Arial"/>
      <family val="2"/>
    </font>
    <font>
      <i/>
      <u/>
      <sz val="9"/>
      <name val="Calibri"/>
      <family val="2"/>
      <scheme val="minor"/>
    </font>
    <font>
      <sz val="9"/>
      <name val="Arial"/>
      <family val="2"/>
    </font>
    <font>
      <sz val="11"/>
      <name val="Arial"/>
      <family val="2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Arial"/>
      <family val="2"/>
    </font>
    <font>
      <b/>
      <sz val="9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49" fontId="4" fillId="0" borderId="0" xfId="0" applyNumberFormat="1" applyFont="1" applyBorder="1" applyAlignment="1"/>
    <xf numFmtId="0" fontId="5" fillId="0" borderId="0" xfId="0" applyFont="1"/>
    <xf numFmtId="0" fontId="6" fillId="0" borderId="2" xfId="0" applyFont="1" applyBorder="1" applyAlignment="1">
      <alignment wrapText="1"/>
    </xf>
    <xf numFmtId="164" fontId="6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Fill="1" applyBorder="1" applyAlignment="1">
      <alignment wrapText="1"/>
    </xf>
    <xf numFmtId="164" fontId="6" fillId="0" borderId="2" xfId="0" applyNumberFormat="1" applyFont="1" applyFill="1" applyBorder="1" applyAlignment="1">
      <alignment wrapText="1"/>
    </xf>
    <xf numFmtId="164" fontId="7" fillId="0" borderId="2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2" xfId="0" applyBorder="1"/>
    <xf numFmtId="0" fontId="8" fillId="0" borderId="2" xfId="0" applyFont="1" applyBorder="1"/>
    <xf numFmtId="44" fontId="0" fillId="0" borderId="2" xfId="0" applyNumberFormat="1" applyBorder="1"/>
    <xf numFmtId="44" fontId="1" fillId="0" borderId="2" xfId="1" applyNumberFormat="1" applyFont="1" applyFill="1" applyBorder="1" applyAlignment="1" applyProtection="1"/>
    <xf numFmtId="166" fontId="0" fillId="0" borderId="0" xfId="0" applyNumberFormat="1"/>
    <xf numFmtId="44" fontId="1" fillId="3" borderId="2" xfId="1" applyNumberFormat="1" applyFont="1" applyFill="1" applyBorder="1" applyAlignment="1" applyProtection="1"/>
    <xf numFmtId="44" fontId="0" fillId="3" borderId="2" xfId="0" applyNumberFormat="1" applyFill="1" applyBorder="1"/>
    <xf numFmtId="44" fontId="0" fillId="0" borderId="2" xfId="1" applyNumberFormat="1" applyFont="1" applyFill="1" applyBorder="1" applyAlignment="1" applyProtection="1"/>
    <xf numFmtId="44" fontId="0" fillId="0" borderId="0" xfId="0" applyNumberFormat="1"/>
    <xf numFmtId="0" fontId="9" fillId="0" borderId="2" xfId="0" applyFont="1" applyBorder="1"/>
    <xf numFmtId="44" fontId="9" fillId="0" borderId="2" xfId="0" applyNumberFormat="1" applyFont="1" applyBorder="1"/>
    <xf numFmtId="164" fontId="0" fillId="0" borderId="0" xfId="0" applyNumberFormat="1"/>
    <xf numFmtId="0" fontId="10" fillId="0" borderId="0" xfId="0" applyFont="1" applyFill="1" applyBorder="1" applyAlignment="1"/>
    <xf numFmtId="164" fontId="0" fillId="0" borderId="0" xfId="0" applyNumberFormat="1" applyFill="1" applyBorder="1"/>
    <xf numFmtId="0" fontId="10" fillId="0" borderId="3" xfId="0" applyFont="1" applyFill="1" applyBorder="1" applyAlignment="1"/>
    <xf numFmtId="164" fontId="0" fillId="0" borderId="4" xfId="0" applyNumberFormat="1" applyBorder="1"/>
    <xf numFmtId="0" fontId="13" fillId="0" borderId="6" xfId="0" applyFont="1" applyFill="1" applyBorder="1"/>
    <xf numFmtId="44" fontId="13" fillId="0" borderId="7" xfId="0" applyNumberFormat="1" applyFont="1" applyFill="1" applyBorder="1"/>
    <xf numFmtId="166" fontId="11" fillId="0" borderId="8" xfId="0" applyNumberFormat="1" applyFont="1" applyBorder="1" applyAlignment="1">
      <alignment horizontal="right"/>
    </xf>
    <xf numFmtId="0" fontId="0" fillId="0" borderId="8" xfId="0" applyBorder="1"/>
    <xf numFmtId="164" fontId="0" fillId="0" borderId="0" xfId="0" applyNumberFormat="1" applyBorder="1"/>
    <xf numFmtId="0" fontId="0" fillId="0" borderId="0" xfId="0" applyBorder="1"/>
    <xf numFmtId="44" fontId="14" fillId="0" borderId="9" xfId="1" applyNumberFormat="1" applyFont="1" applyFill="1" applyBorder="1" applyAlignment="1" applyProtection="1"/>
    <xf numFmtId="0" fontId="14" fillId="0" borderId="8" xfId="0" applyFont="1" applyFill="1" applyBorder="1"/>
    <xf numFmtId="0" fontId="14" fillId="0" borderId="0" xfId="0" applyFont="1" applyFill="1" applyBorder="1"/>
    <xf numFmtId="43" fontId="14" fillId="0" borderId="0" xfId="2" applyFont="1" applyFill="1" applyBorder="1" applyAlignment="1" applyProtection="1"/>
    <xf numFmtId="167" fontId="14" fillId="0" borderId="9" xfId="2" applyNumberFormat="1" applyFont="1" applyFill="1" applyBorder="1"/>
    <xf numFmtId="0" fontId="2" fillId="0" borderId="0" xfId="0" applyFont="1" applyBorder="1"/>
    <xf numFmtId="0" fontId="11" fillId="0" borderId="8" xfId="0" applyFont="1" applyBorder="1" applyAlignment="1">
      <alignment horizontal="right"/>
    </xf>
    <xf numFmtId="0" fontId="15" fillId="0" borderId="0" xfId="0" applyFont="1" applyBorder="1"/>
    <xf numFmtId="0" fontId="7" fillId="0" borderId="0" xfId="0" applyFont="1" applyBorder="1"/>
    <xf numFmtId="165" fontId="11" fillId="0" borderId="8" xfId="1" applyFont="1" applyFill="1" applyBorder="1" applyAlignment="1" applyProtection="1">
      <alignment horizontal="right"/>
    </xf>
    <xf numFmtId="43" fontId="14" fillId="0" borderId="0" xfId="2" applyFont="1" applyFill="1" applyBorder="1"/>
    <xf numFmtId="44" fontId="16" fillId="0" borderId="11" xfId="0" applyNumberFormat="1" applyFont="1" applyFill="1" applyBorder="1"/>
    <xf numFmtId="164" fontId="0" fillId="0" borderId="12" xfId="0" applyNumberFormat="1" applyBorder="1"/>
    <xf numFmtId="165" fontId="11" fillId="0" borderId="0" xfId="1" applyFont="1" applyFill="1" applyBorder="1" applyAlignment="1" applyProtection="1">
      <alignment horizontal="right"/>
    </xf>
    <xf numFmtId="167" fontId="14" fillId="0" borderId="0" xfId="2" applyNumberFormat="1" applyFont="1" applyFill="1" applyBorder="1"/>
    <xf numFmtId="0" fontId="0" fillId="0" borderId="0" xfId="0" applyFont="1"/>
    <xf numFmtId="0" fontId="11" fillId="0" borderId="3" xfId="0" applyFont="1" applyBorder="1" applyAlignment="1">
      <alignment horizontal="right"/>
    </xf>
    <xf numFmtId="0" fontId="15" fillId="0" borderId="0" xfId="0" applyFont="1"/>
    <xf numFmtId="0" fontId="7" fillId="0" borderId="0" xfId="0" applyFont="1"/>
    <xf numFmtId="44" fontId="14" fillId="0" borderId="0" xfId="0" applyNumberFormat="1" applyFont="1" applyFill="1" applyBorder="1"/>
    <xf numFmtId="0" fontId="11" fillId="0" borderId="1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17" fontId="3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right"/>
    </xf>
    <xf numFmtId="166" fontId="11" fillId="0" borderId="4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6" fontId="11" fillId="0" borderId="0" xfId="0" applyNumberFormat="1" applyFont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164" fontId="12" fillId="0" borderId="9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64" fontId="17" fillId="0" borderId="14" xfId="0" applyNumberFormat="1" applyFont="1" applyBorder="1" applyAlignment="1">
      <alignment horizontal="center" vertical="center"/>
    </xf>
    <xf numFmtId="164" fontId="17" fillId="0" borderId="15" xfId="0" applyNumberFormat="1" applyFont="1" applyBorder="1" applyAlignment="1">
      <alignment horizontal="center" vertical="center"/>
    </xf>
    <xf numFmtId="165" fontId="11" fillId="0" borderId="0" xfId="1" applyFont="1" applyFill="1" applyBorder="1" applyAlignment="1" applyProtection="1">
      <alignment horizontal="right"/>
    </xf>
    <xf numFmtId="0" fontId="16" fillId="0" borderId="10" xfId="0" applyFont="1" applyFill="1" applyBorder="1" applyAlignment="1">
      <alignment horizontal="right"/>
    </xf>
    <xf numFmtId="0" fontId="16" fillId="0" borderId="11" xfId="0" applyFont="1" applyFill="1" applyBorder="1" applyAlignment="1">
      <alignment horizontal="right"/>
    </xf>
    <xf numFmtId="165" fontId="11" fillId="0" borderId="0" xfId="1" applyFont="1" applyFill="1" applyBorder="1" applyAlignment="1" applyProtection="1">
      <alignment horizontal="center"/>
    </xf>
    <xf numFmtId="164" fontId="17" fillId="0" borderId="13" xfId="0" applyNumberFormat="1" applyFont="1" applyBorder="1" applyAlignment="1">
      <alignment horizontal="center" vertical="center"/>
    </xf>
    <xf numFmtId="165" fontId="11" fillId="0" borderId="8" xfId="1" applyFont="1" applyFill="1" applyBorder="1" applyAlignment="1" applyProtection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17" fillId="0" borderId="11" xfId="0" applyNumberFormat="1" applyFont="1" applyBorder="1" applyAlignment="1">
      <alignment horizontal="right"/>
    </xf>
    <xf numFmtId="164" fontId="17" fillId="0" borderId="12" xfId="0" applyNumberFormat="1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9" fillId="0" borderId="11" xfId="0" applyFont="1" applyBorder="1" applyAlignment="1">
      <alignment horizontal="right"/>
    </xf>
    <xf numFmtId="164" fontId="19" fillId="0" borderId="0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 vertical="center"/>
    </xf>
    <xf numFmtId="164" fontId="18" fillId="0" borderId="0" xfId="0" applyNumberFormat="1" applyFont="1" applyBorder="1" applyAlignment="1">
      <alignment horizontal="center" wrapText="1"/>
    </xf>
    <xf numFmtId="165" fontId="15" fillId="0" borderId="10" xfId="1" applyFont="1" applyFill="1" applyBorder="1" applyAlignment="1" applyProtection="1">
      <alignment horizontal="right"/>
    </xf>
    <xf numFmtId="165" fontId="15" fillId="0" borderId="11" xfId="1" applyFont="1" applyFill="1" applyBorder="1" applyAlignment="1" applyProtection="1">
      <alignment horizontal="right"/>
    </xf>
    <xf numFmtId="164" fontId="20" fillId="0" borderId="0" xfId="0" applyNumberFormat="1" applyFont="1" applyBorder="1" applyAlignment="1">
      <alignment horizontal="center" vertical="center"/>
    </xf>
    <xf numFmtId="17" fontId="0" fillId="0" borderId="13" xfId="0" applyNumberFormat="1" applyFont="1" applyBorder="1" applyAlignment="1">
      <alignment horizontal="center"/>
    </xf>
    <xf numFmtId="17" fontId="18" fillId="0" borderId="14" xfId="0" applyNumberFormat="1" applyFont="1" applyBorder="1" applyAlignment="1">
      <alignment horizontal="center"/>
    </xf>
    <xf numFmtId="164" fontId="18" fillId="0" borderId="14" xfId="0" applyNumberFormat="1" applyFont="1" applyBorder="1" applyAlignment="1">
      <alignment horizontal="center"/>
    </xf>
    <xf numFmtId="164" fontId="18" fillId="0" borderId="15" xfId="0" applyNumberFormat="1" applyFont="1" applyBorder="1" applyAlignment="1">
      <alignment horizontal="center"/>
    </xf>
  </cellXfs>
  <cellStyles count="3">
    <cellStyle name="Moeda" xfId="1" builtinId="4"/>
    <cellStyle name="Normal" xfId="0" builtinId="0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2"/>
  <sheetViews>
    <sheetView tabSelected="1" zoomScale="150" zoomScaleNormal="150" workbookViewId="0">
      <selection activeCell="B3" sqref="B3"/>
    </sheetView>
  </sheetViews>
  <sheetFormatPr defaultRowHeight="12.75"/>
  <cols>
    <col min="1" max="1" width="19.7109375" customWidth="1"/>
    <col min="2" max="2" width="12.140625" style="1" customWidth="1"/>
    <col min="3" max="3" width="5.5703125" customWidth="1"/>
    <col min="4" max="4" width="10.140625" customWidth="1"/>
    <col min="5" max="5" width="13.140625" customWidth="1"/>
    <col min="6" max="6" width="12.7109375" customWidth="1"/>
    <col min="7" max="8" width="11" style="26" customWidth="1"/>
    <col min="9" max="10" width="13.140625" style="26" customWidth="1"/>
    <col min="11" max="11" width="12.85546875" customWidth="1"/>
    <col min="12" max="12" width="12.7109375" style="26" customWidth="1"/>
    <col min="13" max="13" width="10" style="26" customWidth="1"/>
    <col min="14" max="14" width="11.42578125" style="26" customWidth="1"/>
    <col min="15" max="15" width="12.7109375" style="26" customWidth="1"/>
    <col min="16" max="16" width="13.140625" style="26" customWidth="1"/>
    <col min="17" max="17" width="10.5703125" customWidth="1"/>
    <col min="19" max="20" width="9.42578125" bestFit="1" customWidth="1"/>
  </cols>
  <sheetData>
    <row r="1" spans="1:17" ht="61.5" customHeight="1">
      <c r="C1" s="58" t="s">
        <v>50</v>
      </c>
      <c r="D1" s="58"/>
      <c r="E1" s="58"/>
      <c r="F1" s="58"/>
      <c r="G1" s="58"/>
      <c r="H1" s="58"/>
      <c r="I1" s="58"/>
      <c r="J1" s="59"/>
      <c r="K1" s="58"/>
      <c r="L1" s="2"/>
      <c r="M1"/>
      <c r="N1"/>
      <c r="O1"/>
      <c r="P1"/>
    </row>
    <row r="2" spans="1:17" s="5" customFormat="1" ht="26.25" customHeight="1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1"/>
      <c r="K2" s="61"/>
      <c r="L2" s="3"/>
      <c r="M2" s="4"/>
      <c r="N2" s="4"/>
      <c r="O2" s="4"/>
      <c r="P2" s="4"/>
    </row>
    <row r="3" spans="1:17" s="14" customFormat="1" ht="22.5">
      <c r="A3" s="6" t="s">
        <v>1</v>
      </c>
      <c r="B3" s="6"/>
      <c r="C3" s="6" t="s">
        <v>2</v>
      </c>
      <c r="D3" s="7" t="s">
        <v>3</v>
      </c>
      <c r="E3" s="8" t="s">
        <v>4</v>
      </c>
      <c r="F3" s="8" t="s">
        <v>5</v>
      </c>
      <c r="G3" s="7" t="s">
        <v>6</v>
      </c>
      <c r="H3" s="7" t="s">
        <v>7</v>
      </c>
      <c r="I3" s="7" t="s">
        <v>8</v>
      </c>
      <c r="J3" s="9" t="s">
        <v>9</v>
      </c>
      <c r="K3" s="10" t="s">
        <v>10</v>
      </c>
      <c r="L3" s="11" t="s">
        <v>11</v>
      </c>
      <c r="M3" s="12" t="s">
        <v>12</v>
      </c>
      <c r="N3" s="11" t="s">
        <v>13</v>
      </c>
      <c r="O3" s="12" t="s">
        <v>14</v>
      </c>
      <c r="P3" s="12" t="s">
        <v>15</v>
      </c>
      <c r="Q3" s="13"/>
    </row>
    <row r="4" spans="1:17">
      <c r="A4" s="15" t="s">
        <v>16</v>
      </c>
      <c r="B4" s="16"/>
      <c r="C4" s="15">
        <v>40</v>
      </c>
      <c r="D4" s="17">
        <v>25</v>
      </c>
      <c r="E4" s="18">
        <v>1559.44</v>
      </c>
      <c r="F4" s="18">
        <v>242.4</v>
      </c>
      <c r="G4" s="17">
        <v>93.57</v>
      </c>
      <c r="H4" s="17"/>
      <c r="I4" s="17"/>
      <c r="J4" s="17"/>
      <c r="K4" s="18">
        <f t="shared" ref="K4:K21" si="0">SUM(E4:J4)</f>
        <v>1895.41</v>
      </c>
      <c r="L4" s="17">
        <f t="shared" ref="L4:L21" si="1">K4*8%</f>
        <v>151.6328</v>
      </c>
      <c r="M4" s="17">
        <f t="shared" ref="M4:M21" si="2">K4*1%</f>
        <v>18.9541</v>
      </c>
      <c r="N4" s="17">
        <f t="shared" ref="N4:N21" si="3">K4/12</f>
        <v>157.95083333333335</v>
      </c>
      <c r="O4" s="17">
        <f t="shared" ref="O4:O21" si="4">((K4/12)+1/3*(K4/12))</f>
        <v>210.60111111111112</v>
      </c>
      <c r="P4" s="17">
        <f t="shared" ref="P4:P21" si="5">(N4+O4)*9%</f>
        <v>33.169674999999998</v>
      </c>
      <c r="Q4" s="19"/>
    </row>
    <row r="5" spans="1:17">
      <c r="A5" s="15" t="s">
        <v>17</v>
      </c>
      <c r="B5" s="16"/>
      <c r="C5" s="15">
        <v>36</v>
      </c>
      <c r="D5" s="17">
        <v>25</v>
      </c>
      <c r="E5" s="20">
        <v>3886.36</v>
      </c>
      <c r="F5" s="18">
        <v>242.4</v>
      </c>
      <c r="G5" s="17"/>
      <c r="H5" s="17">
        <v>40.54</v>
      </c>
      <c r="I5" s="17">
        <v>210.82</v>
      </c>
      <c r="J5" s="17"/>
      <c r="K5" s="18">
        <f t="shared" si="0"/>
        <v>4380.12</v>
      </c>
      <c r="L5" s="17">
        <f t="shared" si="1"/>
        <v>350.40960000000001</v>
      </c>
      <c r="M5" s="17">
        <f t="shared" si="2"/>
        <v>43.801200000000001</v>
      </c>
      <c r="N5" s="17">
        <f t="shared" si="3"/>
        <v>365.01</v>
      </c>
      <c r="O5" s="17">
        <f t="shared" si="4"/>
        <v>486.67999999999995</v>
      </c>
      <c r="P5" s="17">
        <f t="shared" si="5"/>
        <v>76.65209999999999</v>
      </c>
      <c r="Q5" s="19"/>
    </row>
    <row r="6" spans="1:17">
      <c r="A6" s="15" t="s">
        <v>17</v>
      </c>
      <c r="B6" s="16"/>
      <c r="C6" s="15">
        <v>36</v>
      </c>
      <c r="D6" s="17">
        <v>25</v>
      </c>
      <c r="E6" s="20">
        <v>3886.36</v>
      </c>
      <c r="F6" s="18">
        <v>242.4</v>
      </c>
      <c r="G6" s="21">
        <v>194.32</v>
      </c>
      <c r="H6" s="17">
        <v>40.54</v>
      </c>
      <c r="I6" s="17">
        <v>210.82</v>
      </c>
      <c r="J6" s="17"/>
      <c r="K6" s="18">
        <f t="shared" si="0"/>
        <v>4574.4399999999996</v>
      </c>
      <c r="L6" s="17">
        <f t="shared" si="1"/>
        <v>365.95519999999999</v>
      </c>
      <c r="M6" s="17">
        <f t="shared" si="2"/>
        <v>45.744399999999999</v>
      </c>
      <c r="N6" s="17">
        <f t="shared" si="3"/>
        <v>381.20333333333332</v>
      </c>
      <c r="O6" s="17">
        <f t="shared" si="4"/>
        <v>508.27111111111105</v>
      </c>
      <c r="P6" s="17">
        <f t="shared" si="5"/>
        <v>80.052699999999987</v>
      </c>
      <c r="Q6" s="19"/>
    </row>
    <row r="7" spans="1:17">
      <c r="A7" s="15" t="s">
        <v>17</v>
      </c>
      <c r="B7" s="16"/>
      <c r="C7" s="15">
        <v>36</v>
      </c>
      <c r="D7" s="17">
        <v>25</v>
      </c>
      <c r="E7" s="20">
        <v>3886.36</v>
      </c>
      <c r="F7" s="18">
        <v>242.4</v>
      </c>
      <c r="G7" s="17"/>
      <c r="H7" s="17"/>
      <c r="I7" s="17"/>
      <c r="J7" s="21">
        <v>777.27</v>
      </c>
      <c r="K7" s="18">
        <f t="shared" si="0"/>
        <v>4906.0300000000007</v>
      </c>
      <c r="L7" s="17">
        <f t="shared" si="1"/>
        <v>392.48240000000004</v>
      </c>
      <c r="M7" s="17">
        <f t="shared" si="2"/>
        <v>49.060300000000005</v>
      </c>
      <c r="N7" s="17">
        <f t="shared" si="3"/>
        <v>408.83583333333337</v>
      </c>
      <c r="O7" s="17">
        <f t="shared" si="4"/>
        <v>545.11444444444442</v>
      </c>
      <c r="P7" s="17">
        <f t="shared" si="5"/>
        <v>85.855524999999986</v>
      </c>
      <c r="Q7" s="19"/>
    </row>
    <row r="8" spans="1:17">
      <c r="A8" s="15" t="s">
        <v>18</v>
      </c>
      <c r="B8" s="16"/>
      <c r="C8" s="15">
        <v>10</v>
      </c>
      <c r="D8" s="17">
        <v>25</v>
      </c>
      <c r="E8" s="18">
        <v>859.4</v>
      </c>
      <c r="F8" s="18">
        <v>242.4</v>
      </c>
      <c r="G8" s="17"/>
      <c r="H8" s="17"/>
      <c r="I8" s="17"/>
      <c r="J8" s="17"/>
      <c r="K8" s="18">
        <f t="shared" si="0"/>
        <v>1101.8</v>
      </c>
      <c r="L8" s="17">
        <f t="shared" si="1"/>
        <v>88.143999999999991</v>
      </c>
      <c r="M8" s="17">
        <f t="shared" si="2"/>
        <v>11.017999999999999</v>
      </c>
      <c r="N8" s="17">
        <f t="shared" si="3"/>
        <v>91.816666666666663</v>
      </c>
      <c r="O8" s="17">
        <f t="shared" si="4"/>
        <v>122.42222222222222</v>
      </c>
      <c r="P8" s="17">
        <f t="shared" si="5"/>
        <v>19.281499999999998</v>
      </c>
      <c r="Q8" s="19"/>
    </row>
    <row r="9" spans="1:17">
      <c r="A9" s="15"/>
      <c r="B9" s="16"/>
      <c r="C9" s="15"/>
      <c r="D9" s="17"/>
      <c r="E9" s="18"/>
      <c r="F9" s="18"/>
      <c r="G9" s="17"/>
      <c r="H9" s="17"/>
      <c r="I9" s="17"/>
      <c r="J9" s="17"/>
      <c r="K9" s="18"/>
      <c r="L9" s="17"/>
      <c r="M9" s="17"/>
      <c r="N9" s="17"/>
      <c r="O9" s="17"/>
      <c r="P9" s="17"/>
      <c r="Q9" s="19"/>
    </row>
    <row r="10" spans="1:17">
      <c r="A10" s="15" t="s">
        <v>19</v>
      </c>
      <c r="B10" s="16"/>
      <c r="C10" s="15">
        <v>40</v>
      </c>
      <c r="D10" s="17">
        <v>25</v>
      </c>
      <c r="E10" s="18">
        <v>1559.44</v>
      </c>
      <c r="F10" s="18">
        <v>484.8</v>
      </c>
      <c r="G10" s="17">
        <v>46.78</v>
      </c>
      <c r="H10" s="17">
        <v>97.3</v>
      </c>
      <c r="I10" s="17">
        <v>505.97</v>
      </c>
      <c r="J10" s="17"/>
      <c r="K10" s="18">
        <f t="shared" si="0"/>
        <v>2694.29</v>
      </c>
      <c r="L10" s="17">
        <f t="shared" si="1"/>
        <v>215.54320000000001</v>
      </c>
      <c r="M10" s="17">
        <f t="shared" si="2"/>
        <v>26.942900000000002</v>
      </c>
      <c r="N10" s="17">
        <f t="shared" si="3"/>
        <v>224.52416666666667</v>
      </c>
      <c r="O10" s="17">
        <f t="shared" si="4"/>
        <v>299.36555555555555</v>
      </c>
      <c r="P10" s="17">
        <f t="shared" si="5"/>
        <v>47.150074999999994</v>
      </c>
      <c r="Q10" s="19"/>
    </row>
    <row r="11" spans="1:17">
      <c r="A11" s="15" t="s">
        <v>20</v>
      </c>
      <c r="B11" s="16"/>
      <c r="C11" s="15">
        <v>36</v>
      </c>
      <c r="D11" s="17">
        <v>25</v>
      </c>
      <c r="E11" s="20">
        <v>2720.45</v>
      </c>
      <c r="F11" s="18">
        <v>242.4</v>
      </c>
      <c r="G11" s="21">
        <v>81.61</v>
      </c>
      <c r="H11" s="17">
        <v>22.35</v>
      </c>
      <c r="I11" s="17">
        <v>116.22</v>
      </c>
      <c r="J11" s="17"/>
      <c r="K11" s="18">
        <f t="shared" si="0"/>
        <v>3183.0299999999997</v>
      </c>
      <c r="L11" s="17">
        <f t="shared" si="1"/>
        <v>254.64239999999998</v>
      </c>
      <c r="M11" s="17">
        <f t="shared" si="2"/>
        <v>31.830299999999998</v>
      </c>
      <c r="N11" s="17">
        <f t="shared" si="3"/>
        <v>265.2525</v>
      </c>
      <c r="O11" s="17">
        <f t="shared" si="4"/>
        <v>353.66999999999996</v>
      </c>
      <c r="P11" s="17">
        <f t="shared" si="5"/>
        <v>55.70302499999999</v>
      </c>
      <c r="Q11" s="19"/>
    </row>
    <row r="12" spans="1:17">
      <c r="A12" s="15" t="s">
        <v>20</v>
      </c>
      <c r="B12" s="16"/>
      <c r="C12" s="15">
        <v>36</v>
      </c>
      <c r="D12" s="17">
        <v>25</v>
      </c>
      <c r="E12" s="20">
        <v>2720.45</v>
      </c>
      <c r="F12" s="18">
        <v>242.4</v>
      </c>
      <c r="G12" s="21">
        <v>81.61</v>
      </c>
      <c r="H12" s="17">
        <v>40.229999999999997</v>
      </c>
      <c r="I12" s="17">
        <v>209.2</v>
      </c>
      <c r="J12" s="17"/>
      <c r="K12" s="18">
        <f t="shared" si="0"/>
        <v>3293.89</v>
      </c>
      <c r="L12" s="17">
        <f t="shared" si="1"/>
        <v>263.51119999999997</v>
      </c>
      <c r="M12" s="17">
        <f t="shared" si="2"/>
        <v>32.938899999999997</v>
      </c>
      <c r="N12" s="17">
        <f t="shared" si="3"/>
        <v>274.49083333333334</v>
      </c>
      <c r="O12" s="17">
        <f t="shared" si="4"/>
        <v>365.98777777777775</v>
      </c>
      <c r="P12" s="17">
        <f t="shared" si="5"/>
        <v>57.643075000000003</v>
      </c>
      <c r="Q12" s="19"/>
    </row>
    <row r="13" spans="1:17">
      <c r="A13" s="15"/>
      <c r="B13" s="16"/>
      <c r="C13" s="15"/>
      <c r="D13" s="17"/>
      <c r="E13" s="22"/>
      <c r="F13" s="18"/>
      <c r="G13" s="17"/>
      <c r="H13" s="17"/>
      <c r="I13" s="17"/>
      <c r="J13" s="17"/>
      <c r="K13" s="18">
        <f t="shared" si="0"/>
        <v>0</v>
      </c>
      <c r="L13" s="17">
        <f t="shared" si="1"/>
        <v>0</v>
      </c>
      <c r="M13" s="17">
        <f t="shared" si="2"/>
        <v>0</v>
      </c>
      <c r="N13" s="17">
        <f t="shared" si="3"/>
        <v>0</v>
      </c>
      <c r="O13" s="17">
        <f t="shared" si="4"/>
        <v>0</v>
      </c>
      <c r="P13" s="17">
        <f t="shared" si="5"/>
        <v>0</v>
      </c>
      <c r="Q13" s="19"/>
    </row>
    <row r="14" spans="1:17" hidden="1">
      <c r="A14" s="15"/>
      <c r="B14" s="16"/>
      <c r="C14" s="15"/>
      <c r="D14" s="17"/>
      <c r="E14" s="18"/>
      <c r="F14" s="18"/>
      <c r="G14" s="17"/>
      <c r="H14" s="17"/>
      <c r="I14" s="17"/>
      <c r="J14" s="17"/>
      <c r="K14" s="18">
        <f t="shared" si="0"/>
        <v>0</v>
      </c>
      <c r="L14" s="17">
        <f t="shared" si="1"/>
        <v>0</v>
      </c>
      <c r="M14" s="17">
        <f t="shared" si="2"/>
        <v>0</v>
      </c>
      <c r="N14" s="17">
        <f t="shared" si="3"/>
        <v>0</v>
      </c>
      <c r="O14" s="17">
        <f t="shared" si="4"/>
        <v>0</v>
      </c>
      <c r="P14" s="17">
        <f t="shared" si="5"/>
        <v>0</v>
      </c>
      <c r="Q14" s="19"/>
    </row>
    <row r="15" spans="1:17" hidden="1">
      <c r="A15" s="15"/>
      <c r="B15" s="16"/>
      <c r="C15" s="15"/>
      <c r="D15" s="17"/>
      <c r="E15" s="18"/>
      <c r="F15" s="18"/>
      <c r="G15" s="17"/>
      <c r="H15" s="17"/>
      <c r="I15" s="17"/>
      <c r="J15" s="17"/>
      <c r="K15" s="18">
        <f t="shared" si="0"/>
        <v>0</v>
      </c>
      <c r="L15" s="17">
        <f t="shared" si="1"/>
        <v>0</v>
      </c>
      <c r="M15" s="17">
        <f t="shared" si="2"/>
        <v>0</v>
      </c>
      <c r="N15" s="17">
        <f t="shared" si="3"/>
        <v>0</v>
      </c>
      <c r="O15" s="17">
        <f t="shared" si="4"/>
        <v>0</v>
      </c>
      <c r="P15" s="17">
        <f t="shared" si="5"/>
        <v>0</v>
      </c>
      <c r="Q15" s="19"/>
    </row>
    <row r="16" spans="1:17" hidden="1">
      <c r="A16" s="15"/>
      <c r="B16" s="16"/>
      <c r="C16" s="15"/>
      <c r="D16" s="17"/>
      <c r="E16" s="18"/>
      <c r="F16" s="18"/>
      <c r="G16" s="17"/>
      <c r="H16" s="17"/>
      <c r="I16" s="17"/>
      <c r="J16" s="17"/>
      <c r="K16" s="18">
        <f t="shared" si="0"/>
        <v>0</v>
      </c>
      <c r="L16" s="17">
        <f t="shared" si="1"/>
        <v>0</v>
      </c>
      <c r="M16" s="17">
        <f t="shared" si="2"/>
        <v>0</v>
      </c>
      <c r="N16" s="17">
        <f t="shared" si="3"/>
        <v>0</v>
      </c>
      <c r="O16" s="17">
        <f t="shared" si="4"/>
        <v>0</v>
      </c>
      <c r="P16" s="17">
        <f t="shared" si="5"/>
        <v>0</v>
      </c>
      <c r="Q16" s="19"/>
    </row>
    <row r="17" spans="1:22" hidden="1">
      <c r="A17" s="15"/>
      <c r="B17" s="16"/>
      <c r="C17" s="15"/>
      <c r="D17" s="17"/>
      <c r="E17" s="18"/>
      <c r="F17" s="18"/>
      <c r="G17" s="17"/>
      <c r="H17" s="17"/>
      <c r="I17" s="17"/>
      <c r="J17" s="17"/>
      <c r="K17" s="18">
        <f t="shared" si="0"/>
        <v>0</v>
      </c>
      <c r="L17" s="17">
        <f t="shared" si="1"/>
        <v>0</v>
      </c>
      <c r="M17" s="17">
        <f t="shared" si="2"/>
        <v>0</v>
      </c>
      <c r="N17" s="17">
        <f t="shared" si="3"/>
        <v>0</v>
      </c>
      <c r="O17" s="17">
        <f t="shared" si="4"/>
        <v>0</v>
      </c>
      <c r="P17" s="17">
        <f t="shared" si="5"/>
        <v>0</v>
      </c>
      <c r="Q17" s="19"/>
    </row>
    <row r="18" spans="1:22" hidden="1">
      <c r="A18" s="15"/>
      <c r="B18" s="16"/>
      <c r="C18" s="15"/>
      <c r="D18" s="17"/>
      <c r="E18" s="18"/>
      <c r="F18" s="18"/>
      <c r="G18" s="17"/>
      <c r="H18" s="17"/>
      <c r="I18" s="17"/>
      <c r="J18" s="17"/>
      <c r="K18" s="18">
        <f t="shared" si="0"/>
        <v>0</v>
      </c>
      <c r="L18" s="17">
        <f t="shared" si="1"/>
        <v>0</v>
      </c>
      <c r="M18" s="17">
        <f t="shared" si="2"/>
        <v>0</v>
      </c>
      <c r="N18" s="17">
        <f t="shared" si="3"/>
        <v>0</v>
      </c>
      <c r="O18" s="17">
        <f t="shared" si="4"/>
        <v>0</v>
      </c>
      <c r="P18" s="17">
        <f t="shared" si="5"/>
        <v>0</v>
      </c>
      <c r="Q18" s="19"/>
    </row>
    <row r="19" spans="1:22" hidden="1">
      <c r="A19" s="15"/>
      <c r="B19" s="16"/>
      <c r="C19" s="15"/>
      <c r="D19" s="17"/>
      <c r="E19" s="18"/>
      <c r="F19" s="18"/>
      <c r="G19" s="17"/>
      <c r="H19" s="17"/>
      <c r="I19" s="17"/>
      <c r="J19" s="17"/>
      <c r="K19" s="18">
        <f t="shared" si="0"/>
        <v>0</v>
      </c>
      <c r="L19" s="17">
        <f t="shared" si="1"/>
        <v>0</v>
      </c>
      <c r="M19" s="17">
        <f t="shared" si="2"/>
        <v>0</v>
      </c>
      <c r="N19" s="17">
        <f t="shared" si="3"/>
        <v>0</v>
      </c>
      <c r="O19" s="17">
        <f t="shared" si="4"/>
        <v>0</v>
      </c>
      <c r="P19" s="17">
        <f t="shared" si="5"/>
        <v>0</v>
      </c>
      <c r="Q19" s="19"/>
    </row>
    <row r="20" spans="1:22" hidden="1">
      <c r="A20" s="15"/>
      <c r="B20" s="16"/>
      <c r="C20" s="15"/>
      <c r="D20" s="17"/>
      <c r="E20" s="18"/>
      <c r="F20" s="18"/>
      <c r="G20" s="17"/>
      <c r="H20" s="17"/>
      <c r="I20" s="17"/>
      <c r="J20" s="17"/>
      <c r="K20" s="18">
        <f t="shared" si="0"/>
        <v>0</v>
      </c>
      <c r="L20" s="17">
        <f t="shared" si="1"/>
        <v>0</v>
      </c>
      <c r="M20" s="17">
        <f t="shared" si="2"/>
        <v>0</v>
      </c>
      <c r="N20" s="17">
        <f t="shared" si="3"/>
        <v>0</v>
      </c>
      <c r="O20" s="17">
        <f t="shared" si="4"/>
        <v>0</v>
      </c>
      <c r="P20" s="17">
        <f t="shared" si="5"/>
        <v>0</v>
      </c>
      <c r="Q20" s="19"/>
    </row>
    <row r="21" spans="1:22" hidden="1">
      <c r="A21" s="15"/>
      <c r="B21" s="16"/>
      <c r="C21" s="15"/>
      <c r="D21" s="17"/>
      <c r="E21" s="18"/>
      <c r="F21" s="18"/>
      <c r="G21" s="17"/>
      <c r="H21" s="17"/>
      <c r="I21" s="17"/>
      <c r="J21" s="17"/>
      <c r="K21" s="18">
        <f t="shared" si="0"/>
        <v>0</v>
      </c>
      <c r="L21" s="17">
        <f t="shared" si="1"/>
        <v>0</v>
      </c>
      <c r="M21" s="17">
        <f t="shared" si="2"/>
        <v>0</v>
      </c>
      <c r="N21" s="17">
        <f t="shared" si="3"/>
        <v>0</v>
      </c>
      <c r="O21" s="17">
        <f t="shared" si="4"/>
        <v>0</v>
      </c>
      <c r="P21" s="17">
        <f t="shared" si="5"/>
        <v>0</v>
      </c>
      <c r="Q21" s="19"/>
    </row>
    <row r="22" spans="1:22"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22">
      <c r="C23" s="24"/>
      <c r="D23" s="25">
        <f>SUM(D4:D22)</f>
        <v>200</v>
      </c>
      <c r="E23" s="25">
        <f>SUM(E4:E22)</f>
        <v>21078.260000000002</v>
      </c>
      <c r="F23" s="25">
        <f t="shared" ref="F23:P23" si="6">SUM(F4:F22)</f>
        <v>2181.6</v>
      </c>
      <c r="G23" s="25">
        <f t="shared" si="6"/>
        <v>497.89</v>
      </c>
      <c r="H23" s="25">
        <f t="shared" si="6"/>
        <v>240.95999999999998</v>
      </c>
      <c r="I23" s="25">
        <f t="shared" si="6"/>
        <v>1253.03</v>
      </c>
      <c r="J23" s="25">
        <f t="shared" si="6"/>
        <v>777.27</v>
      </c>
      <c r="K23" s="25">
        <f t="shared" si="6"/>
        <v>26029.01</v>
      </c>
      <c r="L23" s="25">
        <f t="shared" si="6"/>
        <v>2082.3208</v>
      </c>
      <c r="M23" s="25">
        <f t="shared" si="6"/>
        <v>260.2901</v>
      </c>
      <c r="N23" s="25">
        <f t="shared" si="6"/>
        <v>2169.0841666666665</v>
      </c>
      <c r="O23" s="25">
        <f t="shared" si="6"/>
        <v>2892.112222222222</v>
      </c>
      <c r="P23" s="25">
        <f t="shared" si="6"/>
        <v>455.50767499999995</v>
      </c>
      <c r="Q23" s="19"/>
    </row>
    <row r="24" spans="1:22">
      <c r="C24" s="19"/>
      <c r="D24" s="19"/>
      <c r="E24" s="19"/>
    </row>
    <row r="25" spans="1:22">
      <c r="C25" s="19"/>
      <c r="D25" s="19"/>
      <c r="E25" s="19"/>
    </row>
    <row r="26" spans="1:22" ht="13.5" thickBot="1">
      <c r="C26" s="19"/>
      <c r="D26" s="19"/>
      <c r="E26" s="19"/>
      <c r="K26" s="26"/>
      <c r="L26" s="27"/>
      <c r="M26" s="27"/>
      <c r="N26" s="27"/>
      <c r="O26" s="28"/>
    </row>
    <row r="27" spans="1:22" ht="14.25">
      <c r="C27" s="62" t="s">
        <v>21</v>
      </c>
      <c r="D27" s="63"/>
      <c r="E27" s="63"/>
      <c r="F27" s="64">
        <f>D23</f>
        <v>200</v>
      </c>
      <c r="G27" s="64"/>
      <c r="H27" s="64"/>
      <c r="I27" s="65"/>
      <c r="K27" s="29" t="s">
        <v>22</v>
      </c>
      <c r="L27" s="30"/>
      <c r="M27" s="31" t="s">
        <v>23</v>
      </c>
      <c r="N27" s="31" t="s">
        <v>24</v>
      </c>
      <c r="O27" s="32" t="s">
        <v>25</v>
      </c>
    </row>
    <row r="28" spans="1:22" ht="14.25">
      <c r="C28" s="33"/>
      <c r="D28" s="66" t="s">
        <v>26</v>
      </c>
      <c r="E28" s="66"/>
      <c r="F28" s="67">
        <f>E23</f>
        <v>21078.260000000002</v>
      </c>
      <c r="G28" s="67"/>
      <c r="H28" s="67"/>
      <c r="I28" s="68"/>
      <c r="K28" s="34"/>
      <c r="L28" s="35"/>
      <c r="M28" s="36"/>
      <c r="N28" s="36"/>
      <c r="O28" s="37"/>
    </row>
    <row r="29" spans="1:22" ht="14.25">
      <c r="C29" s="33"/>
      <c r="D29" s="66" t="s">
        <v>27</v>
      </c>
      <c r="E29" s="66"/>
      <c r="F29" s="67">
        <f>G23</f>
        <v>497.89</v>
      </c>
      <c r="G29" s="67"/>
      <c r="H29" s="67"/>
      <c r="I29" s="68"/>
      <c r="K29" s="38" t="s">
        <v>28</v>
      </c>
      <c r="L29" s="35"/>
      <c r="M29" s="39">
        <v>670</v>
      </c>
      <c r="N29" s="40">
        <v>80</v>
      </c>
      <c r="O29" s="41">
        <f>M29*N29</f>
        <v>53600</v>
      </c>
    </row>
    <row r="30" spans="1:22" ht="14.25">
      <c r="A30" s="36"/>
      <c r="B30" s="42"/>
      <c r="C30" s="43"/>
      <c r="D30" s="69" t="s">
        <v>29</v>
      </c>
      <c r="E30" s="69"/>
      <c r="F30" s="67">
        <f>F23</f>
        <v>2181.6</v>
      </c>
      <c r="G30" s="67"/>
      <c r="H30" s="67"/>
      <c r="I30" s="68"/>
      <c r="J30" s="35"/>
      <c r="K30" s="38" t="s">
        <v>30</v>
      </c>
      <c r="L30" s="35"/>
      <c r="M30" s="39">
        <v>1</v>
      </c>
      <c r="N30" s="40">
        <v>7111.18</v>
      </c>
      <c r="O30" s="41">
        <f t="shared" ref="O30:O32" si="7">M30*N30</f>
        <v>7111.18</v>
      </c>
      <c r="P30" s="35"/>
    </row>
    <row r="31" spans="1:22" ht="14.25">
      <c r="A31" s="36"/>
      <c r="B31" s="42"/>
      <c r="C31" s="43"/>
      <c r="D31" s="69" t="s">
        <v>31</v>
      </c>
      <c r="E31" s="69"/>
      <c r="F31" s="67">
        <f>J23</f>
        <v>777.27</v>
      </c>
      <c r="G31" s="67"/>
      <c r="H31" s="67"/>
      <c r="I31" s="68"/>
      <c r="J31" s="35"/>
      <c r="K31" s="38" t="s">
        <v>32</v>
      </c>
      <c r="L31" s="35"/>
      <c r="M31" s="39">
        <v>1</v>
      </c>
      <c r="N31" s="40">
        <v>1000</v>
      </c>
      <c r="O31" s="41">
        <f t="shared" si="7"/>
        <v>1000</v>
      </c>
      <c r="P31" s="35"/>
      <c r="Q31" s="35"/>
      <c r="R31" s="35"/>
      <c r="S31" s="35"/>
      <c r="T31" s="35"/>
      <c r="U31" s="35"/>
      <c r="V31" s="35"/>
    </row>
    <row r="32" spans="1:22" ht="14.25">
      <c r="A32" s="44"/>
      <c r="B32" s="45"/>
      <c r="C32" s="46"/>
      <c r="D32" s="72" t="s">
        <v>33</v>
      </c>
      <c r="E32" s="72"/>
      <c r="F32" s="67">
        <v>0</v>
      </c>
      <c r="G32" s="67"/>
      <c r="H32" s="67"/>
      <c r="I32" s="68"/>
      <c r="J32" s="35"/>
      <c r="K32" s="38" t="s">
        <v>34</v>
      </c>
      <c r="L32" s="35"/>
      <c r="M32" s="39">
        <v>1</v>
      </c>
      <c r="N32" s="47">
        <v>1200</v>
      </c>
      <c r="O32" s="41">
        <f t="shared" si="7"/>
        <v>1200</v>
      </c>
      <c r="P32" s="35"/>
    </row>
    <row r="33" spans="1:20" ht="15" thickBot="1">
      <c r="A33" s="44"/>
      <c r="B33" s="45"/>
      <c r="C33" s="46"/>
      <c r="D33" s="72" t="s">
        <v>35</v>
      </c>
      <c r="E33" s="72"/>
      <c r="F33" s="67">
        <f>I23</f>
        <v>1253.03</v>
      </c>
      <c r="G33" s="67"/>
      <c r="H33" s="67"/>
      <c r="I33" s="68"/>
      <c r="J33" s="35"/>
      <c r="K33" s="73" t="s">
        <v>36</v>
      </c>
      <c r="L33" s="74"/>
      <c r="M33" s="74"/>
      <c r="N33" s="48"/>
      <c r="O33" s="49">
        <f>SUM(O29:O32)</f>
        <v>62911.18</v>
      </c>
      <c r="P33" s="35"/>
    </row>
    <row r="34" spans="1:20" ht="14.25" customHeight="1" thickBot="1">
      <c r="A34" s="44"/>
      <c r="B34" s="45"/>
      <c r="C34" s="46"/>
      <c r="D34" s="50"/>
      <c r="E34" s="50" t="s">
        <v>37</v>
      </c>
      <c r="F34" s="67">
        <f>H23</f>
        <v>240.95999999999998</v>
      </c>
      <c r="G34" s="67"/>
      <c r="H34" s="67"/>
      <c r="I34" s="68"/>
      <c r="J34" s="35"/>
      <c r="K34" s="26"/>
      <c r="P34" s="35"/>
    </row>
    <row r="35" spans="1:20" ht="14.25" customHeight="1" thickBot="1">
      <c r="A35" s="44"/>
      <c r="B35" s="45"/>
      <c r="C35" s="46"/>
      <c r="D35" s="75" t="s">
        <v>38</v>
      </c>
      <c r="E35" s="75"/>
      <c r="F35" s="67">
        <v>0</v>
      </c>
      <c r="G35" s="67"/>
      <c r="H35" s="67"/>
      <c r="I35" s="68"/>
      <c r="J35" s="35"/>
      <c r="K35" s="76" t="s">
        <v>39</v>
      </c>
      <c r="L35" s="70"/>
      <c r="M35" s="70"/>
      <c r="N35" s="70">
        <f>G46+O33</f>
        <v>96999.504963888889</v>
      </c>
      <c r="O35" s="71"/>
      <c r="P35" s="35"/>
    </row>
    <row r="36" spans="1:20" ht="14.25">
      <c r="A36" s="44"/>
      <c r="B36" s="45"/>
      <c r="C36" s="77" t="s">
        <v>40</v>
      </c>
      <c r="D36" s="75"/>
      <c r="E36" s="75"/>
      <c r="F36" s="67">
        <v>0</v>
      </c>
      <c r="G36" s="67"/>
      <c r="H36" s="67"/>
      <c r="I36" s="68"/>
      <c r="J36" s="35"/>
      <c r="K36" s="35"/>
      <c r="L36" s="35"/>
      <c r="M36" s="39"/>
      <c r="N36" s="47"/>
      <c r="O36" s="51"/>
      <c r="P36" s="35"/>
    </row>
    <row r="37" spans="1:20" ht="15.75" thickBot="1">
      <c r="A37" s="44"/>
      <c r="B37" s="45"/>
      <c r="C37" s="78" t="s">
        <v>41</v>
      </c>
      <c r="D37" s="79"/>
      <c r="E37" s="79"/>
      <c r="F37" s="80">
        <f>SUM(F27:I36)</f>
        <v>26229.01</v>
      </c>
      <c r="G37" s="80"/>
      <c r="H37" s="80"/>
      <c r="I37" s="81"/>
      <c r="J37" s="35"/>
      <c r="K37" s="35"/>
      <c r="L37" s="35"/>
      <c r="M37" s="39"/>
      <c r="N37" s="47"/>
      <c r="O37" s="51"/>
      <c r="P37" s="35"/>
    </row>
    <row r="38" spans="1:20" ht="14.25">
      <c r="A38" s="52"/>
      <c r="C38" s="53"/>
      <c r="D38" s="82" t="s">
        <v>42</v>
      </c>
      <c r="E38" s="82"/>
      <c r="F38" s="64">
        <f>L23</f>
        <v>2082.3208</v>
      </c>
      <c r="G38" s="64"/>
      <c r="H38" s="64"/>
      <c r="I38" s="65"/>
      <c r="K38" s="35"/>
      <c r="L38" s="35"/>
      <c r="M38" s="39"/>
      <c r="N38" s="47"/>
      <c r="O38" s="51"/>
    </row>
    <row r="39" spans="1:20" ht="14.25">
      <c r="A39" s="54"/>
      <c r="B39" s="55"/>
      <c r="C39" s="43"/>
      <c r="D39" s="69" t="s">
        <v>43</v>
      </c>
      <c r="E39" s="69"/>
      <c r="F39" s="67">
        <f>M23</f>
        <v>260.2901</v>
      </c>
      <c r="G39" s="67"/>
      <c r="H39" s="67"/>
      <c r="I39" s="68"/>
      <c r="K39" s="83"/>
      <c r="L39" s="83"/>
      <c r="M39" s="83"/>
      <c r="N39" s="56"/>
      <c r="O39" s="35"/>
    </row>
    <row r="40" spans="1:20" ht="15.75" thickBot="1">
      <c r="A40" s="54"/>
      <c r="B40" s="55"/>
      <c r="C40" s="57"/>
      <c r="D40" s="84" t="s">
        <v>44</v>
      </c>
      <c r="E40" s="84"/>
      <c r="F40" s="80">
        <f>SUM(F37:I39)</f>
        <v>28571.620899999998</v>
      </c>
      <c r="G40" s="80"/>
      <c r="H40" s="80"/>
      <c r="I40" s="81"/>
      <c r="K40" s="35"/>
      <c r="L40" s="35"/>
      <c r="M40" s="35"/>
      <c r="N40" s="35"/>
      <c r="O40" s="35"/>
      <c r="Q40" s="26"/>
      <c r="R40" s="26"/>
      <c r="S40" s="26"/>
      <c r="T40" s="26"/>
    </row>
    <row r="41" spans="1:20" ht="48.75" customHeight="1">
      <c r="A41" s="54"/>
      <c r="B41" s="55"/>
      <c r="C41" s="53"/>
      <c r="D41" s="82" t="s">
        <v>45</v>
      </c>
      <c r="E41" s="82"/>
      <c r="F41" s="64">
        <f>O23</f>
        <v>2892.112222222222</v>
      </c>
      <c r="G41" s="64"/>
      <c r="H41" s="64"/>
      <c r="I41" s="65"/>
      <c r="K41" s="89"/>
      <c r="L41" s="89"/>
      <c r="M41" s="89"/>
      <c r="N41" s="85"/>
      <c r="O41" s="85"/>
      <c r="Q41" s="26"/>
      <c r="R41" s="26"/>
      <c r="S41" s="26"/>
      <c r="T41" s="26"/>
    </row>
    <row r="42" spans="1:20" ht="14.25">
      <c r="A42" s="54"/>
      <c r="B42" s="55"/>
      <c r="C42" s="43"/>
      <c r="D42" s="69" t="s">
        <v>46</v>
      </c>
      <c r="E42" s="69"/>
      <c r="F42" s="67">
        <f>N23</f>
        <v>2169.0841666666665</v>
      </c>
      <c r="G42" s="67"/>
      <c r="H42" s="67"/>
      <c r="I42" s="68"/>
      <c r="K42" s="35"/>
      <c r="L42" s="35"/>
      <c r="M42" s="35"/>
      <c r="N42" s="35"/>
      <c r="O42" s="35"/>
      <c r="P42"/>
    </row>
    <row r="43" spans="1:20" ht="18">
      <c r="A43" s="54"/>
      <c r="B43" s="55"/>
      <c r="C43" s="86" t="s">
        <v>47</v>
      </c>
      <c r="D43" s="87"/>
      <c r="E43" s="87"/>
      <c r="F43" s="67">
        <f>P23</f>
        <v>455.50767499999995</v>
      </c>
      <c r="G43" s="67"/>
      <c r="H43" s="67"/>
      <c r="I43" s="68"/>
      <c r="K43" s="88"/>
      <c r="L43" s="88"/>
      <c r="M43" s="88"/>
      <c r="N43" s="88"/>
      <c r="O43" s="88"/>
    </row>
    <row r="44" spans="1:20" ht="15.75" thickBot="1">
      <c r="A44" s="54"/>
      <c r="B44" s="55"/>
      <c r="C44" s="90" t="s">
        <v>48</v>
      </c>
      <c r="D44" s="91"/>
      <c r="E44" s="91"/>
      <c r="F44" s="80">
        <f>SUM(F41:I43)</f>
        <v>5516.7040638888884</v>
      </c>
      <c r="G44" s="80"/>
      <c r="H44" s="80"/>
      <c r="I44" s="81"/>
      <c r="K44" s="35"/>
      <c r="L44" s="35"/>
      <c r="M44" s="35"/>
      <c r="N44" s="35"/>
      <c r="O44" s="35"/>
    </row>
    <row r="45" spans="1:20" ht="16.5" thickBot="1">
      <c r="A45" s="54"/>
      <c r="B45" s="55"/>
      <c r="C45" s="52"/>
      <c r="D45" s="52"/>
      <c r="E45" s="52"/>
      <c r="K45" s="92"/>
      <c r="L45" s="92"/>
      <c r="M45" s="92"/>
      <c r="N45" s="92"/>
      <c r="O45" s="92"/>
    </row>
    <row r="46" spans="1:20" ht="16.5" thickBot="1">
      <c r="C46" s="93" t="s">
        <v>49</v>
      </c>
      <c r="D46" s="94"/>
      <c r="E46" s="94"/>
      <c r="F46" s="94"/>
      <c r="G46" s="95">
        <f>F40+F44</f>
        <v>34088.324963888888</v>
      </c>
      <c r="H46" s="95"/>
      <c r="I46" s="96"/>
      <c r="K46" s="36"/>
      <c r="L46" s="35"/>
      <c r="M46" s="35"/>
      <c r="N46" s="35"/>
      <c r="O46" s="35"/>
    </row>
    <row r="50" spans="2:16">
      <c r="K50" s="26"/>
    </row>
    <row r="52" spans="2:16">
      <c r="B52"/>
      <c r="G52"/>
      <c r="H52"/>
      <c r="I52"/>
      <c r="J52"/>
      <c r="L52"/>
      <c r="M52"/>
      <c r="N52"/>
      <c r="O52"/>
      <c r="P52"/>
    </row>
  </sheetData>
  <mergeCells count="51">
    <mergeCell ref="C44:E44"/>
    <mergeCell ref="F44:I44"/>
    <mergeCell ref="K45:M45"/>
    <mergeCell ref="N45:O45"/>
    <mergeCell ref="C46:F46"/>
    <mergeCell ref="G46:I46"/>
    <mergeCell ref="N41:O41"/>
    <mergeCell ref="D42:E42"/>
    <mergeCell ref="F42:I42"/>
    <mergeCell ref="C43:E43"/>
    <mergeCell ref="F43:I43"/>
    <mergeCell ref="K43:M43"/>
    <mergeCell ref="N43:O43"/>
    <mergeCell ref="D41:E41"/>
    <mergeCell ref="F41:I41"/>
    <mergeCell ref="K41:M41"/>
    <mergeCell ref="D39:E39"/>
    <mergeCell ref="F39:I39"/>
    <mergeCell ref="K39:M39"/>
    <mergeCell ref="D40:E40"/>
    <mergeCell ref="F40:I40"/>
    <mergeCell ref="C36:E36"/>
    <mergeCell ref="F36:I36"/>
    <mergeCell ref="C37:E37"/>
    <mergeCell ref="F37:I37"/>
    <mergeCell ref="D38:E38"/>
    <mergeCell ref="F38:I38"/>
    <mergeCell ref="N35:O35"/>
    <mergeCell ref="D31:E31"/>
    <mergeCell ref="F31:I31"/>
    <mergeCell ref="D32:E32"/>
    <mergeCell ref="F32:I32"/>
    <mergeCell ref="D33:E33"/>
    <mergeCell ref="F33:I33"/>
    <mergeCell ref="K33:M33"/>
    <mergeCell ref="F34:I34"/>
    <mergeCell ref="D35:E35"/>
    <mergeCell ref="F35:I35"/>
    <mergeCell ref="K35:M35"/>
    <mergeCell ref="D28:E28"/>
    <mergeCell ref="F28:I28"/>
    <mergeCell ref="D29:E29"/>
    <mergeCell ref="F29:I29"/>
    <mergeCell ref="D30:E30"/>
    <mergeCell ref="F30:I30"/>
    <mergeCell ref="C1:I1"/>
    <mergeCell ref="J1:K1"/>
    <mergeCell ref="A2:I2"/>
    <mergeCell ref="J2:K2"/>
    <mergeCell ref="C27:E27"/>
    <mergeCell ref="F27:I27"/>
  </mergeCells>
  <pageMargins left="0.39370078740157483" right="0.39370078740157483" top="0.78740157480314965" bottom="0.78740157480314965" header="0.51181102362204722" footer="0.51181102362204722"/>
  <pageSetup paperSize="9" scale="72" firstPageNumber="0" orientation="landscape" r:id="rId1"/>
  <headerFooter alignWithMargins="0">
    <oddHeader>&amp;L&amp;F&amp;C&amp;A&amp;R&amp;D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de custo ivora ago22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- HCSR</dc:creator>
  <cp:lastModifiedBy>Microsoft User</cp:lastModifiedBy>
  <cp:lastPrinted>2022-08-25T11:49:31Z</cp:lastPrinted>
  <dcterms:created xsi:type="dcterms:W3CDTF">2022-08-24T20:51:04Z</dcterms:created>
  <dcterms:modified xsi:type="dcterms:W3CDTF">2022-08-25T12:12:12Z</dcterms:modified>
</cp:coreProperties>
</file>